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 filterPrivacy="1" defaultThemeVersion="124226"/>
  <bookViews>
    <workbookView xWindow="240" yWindow="108" windowWidth="14808" windowHeight="8016" xr2:uid="{00000000-000D-0000-FFFF-FFFF00000000}"/>
  </bookViews>
  <sheets>
    <sheet name="layer 16" sheetId="1" r:id="rId1"/>
    <sheet name="layer 15" sheetId="2" r:id="rId2"/>
  </sheets>
  <calcPr calcId="171027"/>
</workbook>
</file>

<file path=xl/calcChain.xml><?xml version="1.0" encoding="utf-8"?>
<calcChain xmlns="http://schemas.openxmlformats.org/spreadsheetml/2006/main">
  <c r="C3" i="1" l="1"/>
  <c r="C4" i="1"/>
  <c r="K11" i="2" l="1"/>
  <c r="L11" i="2" s="1"/>
  <c r="K10" i="2"/>
  <c r="M23" i="2"/>
  <c r="N23" i="2" s="1"/>
  <c r="L23" i="2"/>
  <c r="F23" i="2"/>
  <c r="G23" i="2" s="1"/>
  <c r="C23" i="2"/>
  <c r="M22" i="2"/>
  <c r="N22" i="2" s="1"/>
  <c r="F22" i="2"/>
  <c r="G22" i="2" s="1"/>
  <c r="C22" i="2"/>
  <c r="M21" i="2"/>
  <c r="N21" i="2" s="1"/>
  <c r="F21" i="2"/>
  <c r="G21" i="2" s="1"/>
  <c r="C21" i="2"/>
  <c r="M20" i="2"/>
  <c r="N20" i="2" s="1"/>
  <c r="F20" i="2"/>
  <c r="G20" i="2" s="1"/>
  <c r="C20" i="2"/>
  <c r="M19" i="2"/>
  <c r="N19" i="2" s="1"/>
  <c r="F19" i="2"/>
  <c r="G19" i="2" s="1"/>
  <c r="C19" i="2"/>
  <c r="M18" i="2"/>
  <c r="N18" i="2" s="1"/>
  <c r="F18" i="2"/>
  <c r="G18" i="2" s="1"/>
  <c r="C18" i="2"/>
  <c r="M17" i="2"/>
  <c r="N17" i="2" s="1"/>
  <c r="F17" i="2"/>
  <c r="G17" i="2" s="1"/>
  <c r="C17" i="2"/>
  <c r="M16" i="2"/>
  <c r="N16" i="2" s="1"/>
  <c r="F16" i="2"/>
  <c r="G16" i="2" s="1"/>
  <c r="C16" i="2"/>
  <c r="M15" i="2"/>
  <c r="N15" i="2" s="1"/>
  <c r="F15" i="2"/>
  <c r="G15" i="2" s="1"/>
  <c r="C15" i="2"/>
  <c r="M14" i="2"/>
  <c r="N14" i="2" s="1"/>
  <c r="F14" i="2"/>
  <c r="G14" i="2" s="1"/>
  <c r="C14" i="2"/>
  <c r="N13" i="2"/>
  <c r="M13" i="2"/>
  <c r="F13" i="2"/>
  <c r="G13" i="2" s="1"/>
  <c r="C13" i="2"/>
  <c r="M12" i="2"/>
  <c r="N12" i="2" s="1"/>
  <c r="F12" i="2"/>
  <c r="G12" i="2" s="1"/>
  <c r="C12" i="2"/>
  <c r="M11" i="2"/>
  <c r="N11" i="2" s="1"/>
  <c r="J11" i="2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F11" i="2"/>
  <c r="G11" i="2" s="1"/>
  <c r="C11" i="2"/>
  <c r="M10" i="2"/>
  <c r="N10" i="2" s="1"/>
  <c r="L10" i="2"/>
  <c r="J10" i="2"/>
  <c r="F10" i="2"/>
  <c r="G10" i="2" s="1"/>
  <c r="C10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M9" i="2"/>
  <c r="N9" i="2" s="1"/>
  <c r="L9" i="2"/>
  <c r="F9" i="2"/>
  <c r="G9" i="2" s="1"/>
  <c r="C9" i="2"/>
  <c r="C4" i="2"/>
  <c r="D9" i="2"/>
  <c r="D10" i="2" s="1"/>
  <c r="M10" i="1"/>
  <c r="M11" i="1"/>
  <c r="N11" i="1" s="1"/>
  <c r="M12" i="1"/>
  <c r="M13" i="1"/>
  <c r="N13" i="1" s="1"/>
  <c r="M14" i="1"/>
  <c r="N14" i="1" s="1"/>
  <c r="M15" i="1"/>
  <c r="M16" i="1"/>
  <c r="M17" i="1"/>
  <c r="N17" i="1" s="1"/>
  <c r="M18" i="1"/>
  <c r="N18" i="1" s="1"/>
  <c r="M19" i="1"/>
  <c r="N19" i="1" s="1"/>
  <c r="M20" i="1"/>
  <c r="M21" i="1"/>
  <c r="N21" i="1" s="1"/>
  <c r="M22" i="1"/>
  <c r="N22" i="1" s="1"/>
  <c r="M23" i="1"/>
  <c r="N23" i="1" s="1"/>
  <c r="M24" i="1"/>
  <c r="M9" i="1"/>
  <c r="N9" i="1" s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9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L9" i="1"/>
  <c r="C24" i="1"/>
  <c r="J11" i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N24" i="1"/>
  <c r="N20" i="1"/>
  <c r="N16" i="1"/>
  <c r="N15" i="1"/>
  <c r="N12" i="1"/>
  <c r="N10" i="1"/>
  <c r="C9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10" i="1"/>
  <c r="D9" i="1"/>
  <c r="K12" i="2" l="1"/>
  <c r="O10" i="2"/>
  <c r="O11" i="2"/>
  <c r="O9" i="2"/>
  <c r="O23" i="2"/>
  <c r="D11" i="2"/>
  <c r="E10" i="2"/>
  <c r="H10" i="2" s="1"/>
  <c r="E9" i="2"/>
  <c r="H9" i="2" s="1"/>
  <c r="O18" i="1"/>
  <c r="O10" i="1"/>
  <c r="O11" i="1"/>
  <c r="O17" i="1"/>
  <c r="O24" i="1"/>
  <c r="O19" i="1"/>
  <c r="O12" i="1"/>
  <c r="O20" i="1"/>
  <c r="O13" i="1"/>
  <c r="O21" i="1"/>
  <c r="O14" i="1"/>
  <c r="O22" i="1"/>
  <c r="O15" i="1"/>
  <c r="O23" i="1"/>
  <c r="O16" i="1"/>
  <c r="O9" i="1"/>
  <c r="D10" i="1"/>
  <c r="E10" i="1" s="1"/>
  <c r="H10" i="1" s="1"/>
  <c r="E9" i="1"/>
  <c r="H9" i="1" s="1"/>
  <c r="D11" i="1" l="1"/>
  <c r="E11" i="1" s="1"/>
  <c r="H11" i="1" s="1"/>
  <c r="L12" i="2"/>
  <c r="O12" i="2" s="1"/>
  <c r="K13" i="2"/>
  <c r="D12" i="2"/>
  <c r="E11" i="2"/>
  <c r="H11" i="2" s="1"/>
  <c r="D12" i="1" l="1"/>
  <c r="K14" i="2"/>
  <c r="L13" i="2"/>
  <c r="O13" i="2" s="1"/>
  <c r="D13" i="2"/>
  <c r="E12" i="2"/>
  <c r="H12" i="2" s="1"/>
  <c r="E12" i="1"/>
  <c r="H12" i="1" s="1"/>
  <c r="D13" i="1"/>
  <c r="K15" i="2" l="1"/>
  <c r="L14" i="2"/>
  <c r="O14" i="2" s="1"/>
  <c r="D14" i="2"/>
  <c r="E13" i="2"/>
  <c r="H13" i="2" s="1"/>
  <c r="D14" i="1"/>
  <c r="E13" i="1"/>
  <c r="H13" i="1" s="1"/>
  <c r="L15" i="2" l="1"/>
  <c r="O15" i="2" s="1"/>
  <c r="K16" i="2"/>
  <c r="D15" i="2"/>
  <c r="E14" i="2"/>
  <c r="H14" i="2" s="1"/>
  <c r="D15" i="1"/>
  <c r="E14" i="1"/>
  <c r="H14" i="1" s="1"/>
  <c r="K17" i="2" l="1"/>
  <c r="L16" i="2"/>
  <c r="O16" i="2" s="1"/>
  <c r="D16" i="2"/>
  <c r="E15" i="2"/>
  <c r="H15" i="2" s="1"/>
  <c r="D16" i="1"/>
  <c r="E15" i="1"/>
  <c r="H15" i="1" s="1"/>
  <c r="L17" i="2" l="1"/>
  <c r="O17" i="2" s="1"/>
  <c r="K18" i="2"/>
  <c r="D17" i="2"/>
  <c r="E16" i="2"/>
  <c r="H16" i="2" s="1"/>
  <c r="D17" i="1"/>
  <c r="E16" i="1"/>
  <c r="H16" i="1" s="1"/>
  <c r="L18" i="2" l="1"/>
  <c r="O18" i="2" s="1"/>
  <c r="K19" i="2"/>
  <c r="D18" i="2"/>
  <c r="E17" i="2"/>
  <c r="H17" i="2" s="1"/>
  <c r="E17" i="1"/>
  <c r="H17" i="1" s="1"/>
  <c r="D18" i="1"/>
  <c r="E24" i="1"/>
  <c r="H24" i="1" s="1"/>
  <c r="L19" i="2" l="1"/>
  <c r="O19" i="2" s="1"/>
  <c r="K20" i="2"/>
  <c r="D19" i="2"/>
  <c r="E18" i="2"/>
  <c r="H18" i="2" s="1"/>
  <c r="D19" i="1"/>
  <c r="E18" i="1"/>
  <c r="H18" i="1" s="1"/>
  <c r="K21" i="2" l="1"/>
  <c r="L20" i="2"/>
  <c r="O20" i="2" s="1"/>
  <c r="D20" i="2"/>
  <c r="E19" i="2"/>
  <c r="H19" i="2" s="1"/>
  <c r="D20" i="1"/>
  <c r="E19" i="1"/>
  <c r="H19" i="1" s="1"/>
  <c r="L21" i="2" l="1"/>
  <c r="O21" i="2" s="1"/>
  <c r="K22" i="2"/>
  <c r="L22" i="2" s="1"/>
  <c r="O22" i="2" s="1"/>
  <c r="D21" i="2"/>
  <c r="E20" i="2"/>
  <c r="H20" i="2" s="1"/>
  <c r="D21" i="1"/>
  <c r="E20" i="1"/>
  <c r="H20" i="1" s="1"/>
  <c r="D22" i="2" l="1"/>
  <c r="E21" i="2"/>
  <c r="H21" i="2" s="1"/>
  <c r="D22" i="1"/>
  <c r="E21" i="1"/>
  <c r="H21" i="1" s="1"/>
  <c r="E23" i="2" l="1"/>
  <c r="H23" i="2" s="1"/>
  <c r="E22" i="2"/>
  <c r="H22" i="2" s="1"/>
  <c r="D23" i="1"/>
  <c r="E23" i="1" s="1"/>
  <c r="H23" i="1" s="1"/>
  <c r="E22" i="1"/>
  <c r="H22" i="1" s="1"/>
</calcChain>
</file>

<file path=xl/sharedStrings.xml><?xml version="1.0" encoding="utf-8"?>
<sst xmlns="http://schemas.openxmlformats.org/spreadsheetml/2006/main" count="72" uniqueCount="28">
  <si>
    <t xml:space="preserve">Unit Weigth of Soil  (kN/m3) </t>
  </si>
  <si>
    <t>Max water pressure (kPa)</t>
  </si>
  <si>
    <t>Min Soil Stres (at toe ) (kPa)</t>
  </si>
  <si>
    <t>Element Size (m)</t>
  </si>
  <si>
    <t>Amount of Elements</t>
  </si>
  <si>
    <t>Soil Stress (kPa)</t>
  </si>
  <si>
    <t>Water stress (kPa)</t>
  </si>
  <si>
    <t>Vertical Stress (kPa)</t>
  </si>
  <si>
    <t>Ko</t>
  </si>
  <si>
    <t>Friction Angle</t>
  </si>
  <si>
    <t>Mean Stress</t>
  </si>
  <si>
    <t>Part ID</t>
  </si>
  <si>
    <t xml:space="preserve">0,0,0,0,0,0 </t>
  </si>
  <si>
    <t>0.00003,0.0001,0.0003,0.001,0.003,0.01,0.03,0.1</t>
  </si>
  <si>
    <t>24.85055,49.54271,80.80851,117.7729,143.6897,158.65,0.000001,0.00001</t>
  </si>
  <si>
    <t xml:space="preserve">*MAT_USER_DEFINED_MATERIAL_MODELS </t>
  </si>
  <si>
    <t>0.00,0.775,0.45,13.5,0.1572281,1.508585,4.182268,11.43601</t>
  </si>
  <si>
    <t>0.00,2,0.00,0</t>
  </si>
  <si>
    <r>
      <rPr>
        <sz val="11"/>
        <color rgb="FFFF0000"/>
        <rFont val="Calibri"/>
        <family val="2"/>
        <scheme val="minor"/>
      </rPr>
      <t>116</t>
    </r>
    <r>
      <rPr>
        <sz val="11"/>
        <color theme="1"/>
        <rFont val="Calibri"/>
        <family val="2"/>
        <scheme val="minor"/>
      </rPr>
      <t xml:space="preserve">,2.100000,43,36,150,0,4,5 </t>
    </r>
  </si>
  <si>
    <r>
      <rPr>
        <sz val="11"/>
        <color rgb="FF00B0F0"/>
        <rFont val="Calibri"/>
        <family val="2"/>
        <scheme val="minor"/>
      </rPr>
      <t>216</t>
    </r>
    <r>
      <rPr>
        <sz val="11"/>
        <color theme="1"/>
        <rFont val="Calibri"/>
        <family val="2"/>
        <scheme val="minor"/>
      </rPr>
      <t xml:space="preserve">,2.100000,43,36,150,0,4,5 </t>
    </r>
  </si>
  <si>
    <r>
      <rPr>
        <sz val="11"/>
        <color rgb="FFFF0000"/>
        <rFont val="Calibri"/>
        <family val="2"/>
        <scheme val="minor"/>
      </rPr>
      <t>31.0</t>
    </r>
    <r>
      <rPr>
        <sz val="11"/>
        <color theme="1"/>
        <rFont val="Calibri"/>
        <family val="2"/>
        <scheme val="minor"/>
      </rPr>
      <t xml:space="preserve">,-1.00,10,224225,157982,1.00,0.00,1.00 </t>
    </r>
  </si>
  <si>
    <r>
      <rPr>
        <sz val="11"/>
        <color rgb="FF00B0F0"/>
        <rFont val="Calibri"/>
        <family val="2"/>
        <scheme val="minor"/>
      </rPr>
      <t>32.1</t>
    </r>
    <r>
      <rPr>
        <sz val="11"/>
        <color theme="1"/>
        <rFont val="Calibri"/>
        <family val="2"/>
        <scheme val="minor"/>
      </rPr>
      <t xml:space="preserve">,-1.00,10,224225,157982,1.00,0.00,1.00 </t>
    </r>
  </si>
  <si>
    <t>0.00,0.775,0.45,13.5,0.1519828,1.456959,4.03276,10.99064</t>
  </si>
  <si>
    <t>23.78494,47.19907,76.71752,111.547,135.9757,150.1002,0.000001,0.00001</t>
  </si>
  <si>
    <t xml:space="preserve">315,2.100000,43,36,150,0,4,5 </t>
  </si>
  <si>
    <r>
      <rPr>
        <sz val="11"/>
        <color rgb="FF00B0F0"/>
        <rFont val="Calibri"/>
        <family val="2"/>
        <scheme val="minor"/>
      </rPr>
      <t>29.94</t>
    </r>
    <r>
      <rPr>
        <sz val="11"/>
        <color theme="1"/>
        <rFont val="Calibri"/>
        <family val="2"/>
        <scheme val="minor"/>
      </rPr>
      <t xml:space="preserve">,-1.00,10,215457,152777,1.00,0.00,1.00 </t>
    </r>
  </si>
  <si>
    <r>
      <rPr>
        <sz val="11"/>
        <color rgb="FFFF0000"/>
        <rFont val="Calibri"/>
        <family val="2"/>
        <scheme val="minor"/>
      </rPr>
      <t>28.82</t>
    </r>
    <r>
      <rPr>
        <sz val="11"/>
        <color theme="1"/>
        <rFont val="Calibri"/>
        <family val="2"/>
        <scheme val="minor"/>
      </rPr>
      <t xml:space="preserve">,-1.00,10,215457,152777,1.00,0.00,1.00 </t>
    </r>
  </si>
  <si>
    <r>
      <rPr>
        <sz val="11"/>
        <color rgb="FFFF0000"/>
        <rFont val="Calibri"/>
        <family val="2"/>
        <scheme val="minor"/>
      </rPr>
      <t>215</t>
    </r>
    <r>
      <rPr>
        <sz val="11"/>
        <color theme="1"/>
        <rFont val="Calibri"/>
        <family val="2"/>
        <scheme val="minor"/>
      </rPr>
      <t xml:space="preserve">,2.100000,43,36,150,0,4,5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</si>
</sst>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11"/>
      <color rgb="FF00B0F0"/>
      <name val="Calibri"/>
      <family val="2"/>
      <scheme val="minor"/>
    </font>
    <font>
      <sz val="12"/>
      <color rgb="FF00B0F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165" fontId="2" fillId="0" borderId="0" xfId="0" applyNumberFormat="1" applyFont="1" applyBorder="1"/>
    <xf numFmtId="0" fontId="0" fillId="0" borderId="0" xfId="0"/>
    <xf numFmtId="164" fontId="2" fillId="0" borderId="0" xfId="0" applyNumberFormat="1" applyFont="1" applyFill="1" applyBorder="1"/>
    <xf numFmtId="0" fontId="0" fillId="0" borderId="0" xfId="0"/>
    <xf numFmtId="2" fontId="2" fillId="0" borderId="0" xfId="0" applyNumberFormat="1" applyFont="1" applyBorder="1"/>
    <xf numFmtId="0" fontId="0" fillId="0" borderId="0" xfId="0"/>
    <xf numFmtId="165" fontId="2" fillId="0" borderId="0" xfId="0" applyNumberFormat="1" applyFont="1" applyBorder="1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2" fillId="0" borderId="0" xfId="0" applyNumberFormat="1" applyFont="1" applyBorder="1"/>
    <xf numFmtId="164" fontId="4" fillId="0" borderId="0" xfId="0" applyNumberFormat="1" applyFont="1" applyBorder="1"/>
    <xf numFmtId="0" fontId="3" fillId="0" borderId="0" xfId="0" applyFont="1" applyFill="1"/>
    <xf numFmtId="0" fontId="5" fillId="0" borderId="0" xfId="0" applyFont="1"/>
    <xf numFmtId="164" fontId="6" fillId="0" borderId="0" xfId="0" applyNumberFormat="1" applyFont="1" applyBorder="1"/>
    <xf numFmtId="0" fontId="0" fillId="0" borderId="0" xfId="0" applyAlignment="1">
      <alignment horizontal="left" vertical="center" wrapText="1"/>
    </xf>
    <xf numFmtId="0" fontId="3" fillId="0" borderId="0" xfId="0" applyFont="1"/>
    <xf numFmtId="2" fontId="4" fillId="0" borderId="0" xfId="0" applyNumberFormat="1" applyFont="1" applyBorder="1"/>
    <xf numFmtId="2" fontId="6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zoomScale="85" zoomScaleNormal="85" workbookViewId="0">
      <selection activeCell="A3" sqref="A3:B3"/>
    </sheetView>
  </sheetViews>
  <sheetFormatPr defaultRowHeight="14.4" x14ac:dyDescent="0.3"/>
  <cols>
    <col min="1" max="1" width="10.88671875" customWidth="1"/>
    <col min="2" max="2" width="14.33203125" customWidth="1"/>
    <col min="3" max="3" width="10.44140625" customWidth="1"/>
    <col min="4" max="4" width="10.109375" customWidth="1"/>
    <col min="6" max="6" width="8.88671875" style="6"/>
    <col min="7" max="7" width="12.21875" customWidth="1"/>
    <col min="8" max="8" width="12.21875" style="6" customWidth="1"/>
    <col min="9" max="9" width="12.21875" style="8" customWidth="1"/>
    <col min="11" max="11" width="12.44140625" customWidth="1"/>
    <col min="17" max="17" width="7" customWidth="1"/>
  </cols>
  <sheetData>
    <row r="1" spans="1:17" ht="16.2" customHeight="1" x14ac:dyDescent="0.3">
      <c r="A1" s="20" t="s">
        <v>0</v>
      </c>
      <c r="B1" s="20"/>
      <c r="C1" s="2">
        <v>20.6</v>
      </c>
      <c r="D1" s="10"/>
      <c r="E1" s="10"/>
      <c r="F1" s="10"/>
    </row>
    <row r="2" spans="1:17" ht="14.4" customHeight="1" x14ac:dyDescent="0.3">
      <c r="A2" s="20" t="s">
        <v>0</v>
      </c>
      <c r="B2" s="20"/>
      <c r="C2" s="10">
        <v>10</v>
      </c>
      <c r="D2" s="10"/>
      <c r="E2" s="10"/>
      <c r="F2" s="10"/>
    </row>
    <row r="3" spans="1:17" ht="14.4" customHeight="1" x14ac:dyDescent="0.3">
      <c r="A3" s="20" t="s">
        <v>1</v>
      </c>
      <c r="B3" s="20"/>
      <c r="C3" s="12">
        <f>5.6*$C$2+$C$5*C2/2</f>
        <v>58</v>
      </c>
      <c r="D3" s="10"/>
      <c r="E3" s="10"/>
      <c r="F3" s="10"/>
    </row>
    <row r="4" spans="1:17" ht="14.4" customHeight="1" x14ac:dyDescent="0.3">
      <c r="A4" s="20" t="s">
        <v>2</v>
      </c>
      <c r="B4" s="20"/>
      <c r="C4" s="10">
        <f>0.4*$C$1/2</f>
        <v>4.12</v>
      </c>
      <c r="G4" s="4"/>
      <c r="H4" s="4"/>
      <c r="I4" s="4"/>
    </row>
    <row r="5" spans="1:17" ht="14.4" customHeight="1" x14ac:dyDescent="0.3">
      <c r="A5" s="20" t="s">
        <v>3</v>
      </c>
      <c r="B5" s="20"/>
      <c r="C5" s="10">
        <v>0.4</v>
      </c>
    </row>
    <row r="6" spans="1:17" s="10" customFormat="1" ht="14.4" customHeight="1" x14ac:dyDescent="0.3">
      <c r="A6" s="20" t="s">
        <v>9</v>
      </c>
      <c r="B6" s="20"/>
      <c r="C6" s="12">
        <v>46.6</v>
      </c>
    </row>
    <row r="7" spans="1:17" ht="14.4" customHeight="1" x14ac:dyDescent="0.3">
      <c r="A7" s="3"/>
      <c r="B7" s="3"/>
    </row>
    <row r="8" spans="1:17" s="13" customFormat="1" ht="27" customHeight="1" x14ac:dyDescent="0.3">
      <c r="A8" s="13" t="s">
        <v>11</v>
      </c>
      <c r="B8" s="13" t="s">
        <v>4</v>
      </c>
      <c r="C8" s="13" t="s">
        <v>5</v>
      </c>
      <c r="D8" s="13" t="s">
        <v>6</v>
      </c>
      <c r="E8" s="13" t="s">
        <v>7</v>
      </c>
      <c r="F8" s="13" t="s">
        <v>9</v>
      </c>
      <c r="G8" s="14" t="s">
        <v>8</v>
      </c>
      <c r="H8" s="13" t="s">
        <v>10</v>
      </c>
      <c r="J8" s="13" t="s">
        <v>11</v>
      </c>
      <c r="K8" s="13" t="s">
        <v>4</v>
      </c>
      <c r="L8" s="13" t="s">
        <v>7</v>
      </c>
      <c r="M8" s="13" t="s">
        <v>9</v>
      </c>
      <c r="N8" s="13" t="s">
        <v>8</v>
      </c>
      <c r="O8" s="13" t="s">
        <v>10</v>
      </c>
    </row>
    <row r="9" spans="1:17" ht="15.6" x14ac:dyDescent="0.3">
      <c r="A9" s="17">
        <v>116</v>
      </c>
      <c r="B9">
        <v>0.5</v>
      </c>
      <c r="C9">
        <f>B9*$C$5*$C$1/2</f>
        <v>2.06</v>
      </c>
      <c r="D9" s="12">
        <f>$C$3</f>
        <v>58</v>
      </c>
      <c r="E9">
        <f>C9+D9</f>
        <v>60.06</v>
      </c>
      <c r="F9" s="7">
        <f>$C$6</f>
        <v>46.6</v>
      </c>
      <c r="G9" s="5">
        <f>1-SIN(F9*PI()/180)</f>
        <v>0.27342532902902406</v>
      </c>
      <c r="H9" s="16">
        <f>(E9+2*E9*G9)/3</f>
        <v>30.967950174322123</v>
      </c>
      <c r="I9" s="5"/>
      <c r="J9" s="12">
        <v>1716</v>
      </c>
      <c r="K9" s="12">
        <v>15</v>
      </c>
      <c r="L9">
        <f>K9*$C$5*$C$1</f>
        <v>123.60000000000001</v>
      </c>
      <c r="M9" s="7">
        <f>$C$6</f>
        <v>46.6</v>
      </c>
      <c r="N9" s="5">
        <f>1-SIN(M9*PI()/180)</f>
        <v>0.27342532902902406</v>
      </c>
      <c r="O9" s="15">
        <f>(L9+2*L9*N9)/3</f>
        <v>63.730247111991588</v>
      </c>
      <c r="Q9" s="10" t="s">
        <v>15</v>
      </c>
    </row>
    <row r="10" spans="1:17" ht="15.6" x14ac:dyDescent="0.3">
      <c r="A10" s="18">
        <f>A9+100</f>
        <v>216</v>
      </c>
      <c r="B10">
        <v>1</v>
      </c>
      <c r="C10">
        <f>B10*$C$5*$C$1</f>
        <v>8.24</v>
      </c>
      <c r="D10">
        <f>D9-4</f>
        <v>54</v>
      </c>
      <c r="E10">
        <f t="shared" ref="E10:E24" si="0">C10+D10</f>
        <v>62.24</v>
      </c>
      <c r="F10" s="7">
        <f t="shared" ref="F10:F24" si="1">$C$6</f>
        <v>46.6</v>
      </c>
      <c r="G10" s="5">
        <f t="shared" ref="G10:G24" si="2">1-SIN(F10*PI()/180)</f>
        <v>0.27342532902902406</v>
      </c>
      <c r="H10" s="19">
        <f t="shared" ref="H10:H24" si="3">(E10+2*E10*G10)/3</f>
        <v>32.091994985844309</v>
      </c>
      <c r="I10" s="5"/>
      <c r="J10">
        <f>J9+100</f>
        <v>1816</v>
      </c>
      <c r="K10">
        <v>14</v>
      </c>
      <c r="L10" s="8">
        <f t="shared" ref="L10:L24" si="4">K10*$C$5*$C$1</f>
        <v>115.36000000000001</v>
      </c>
      <c r="M10" s="7">
        <f t="shared" ref="M10:M24" si="5">$C$6</f>
        <v>46.6</v>
      </c>
      <c r="N10" s="5">
        <f t="shared" ref="N10:N24" si="6">1-SIN(M10*PI()/180)</f>
        <v>0.27342532902902406</v>
      </c>
      <c r="O10" s="15">
        <f t="shared" ref="O10:O24" si="7">(L10+2*L10*N10)/3</f>
        <v>59.481563971192145</v>
      </c>
      <c r="Q10" s="10" t="s">
        <v>18</v>
      </c>
    </row>
    <row r="11" spans="1:17" ht="15.6" x14ac:dyDescent="0.3">
      <c r="A11">
        <f>A10+100</f>
        <v>316</v>
      </c>
      <c r="B11">
        <v>2</v>
      </c>
      <c r="C11">
        <f t="shared" ref="C11:C23" si="8">B11*$C$5*$C$1</f>
        <v>16.48</v>
      </c>
      <c r="D11">
        <f>D10-4</f>
        <v>50</v>
      </c>
      <c r="E11">
        <f t="shared" si="0"/>
        <v>66.48</v>
      </c>
      <c r="F11" s="7">
        <f t="shared" si="1"/>
        <v>46.6</v>
      </c>
      <c r="G11" s="5">
        <f t="shared" si="2"/>
        <v>0.27342532902902406</v>
      </c>
      <c r="H11" s="15">
        <f t="shared" si="3"/>
        <v>34.278210582566345</v>
      </c>
      <c r="I11" s="5"/>
      <c r="J11">
        <f>J10+100</f>
        <v>1916</v>
      </c>
      <c r="K11">
        <v>13</v>
      </c>
      <c r="L11" s="8">
        <f t="shared" si="4"/>
        <v>107.12</v>
      </c>
      <c r="M11" s="7">
        <f t="shared" si="5"/>
        <v>46.6</v>
      </c>
      <c r="N11" s="5">
        <f t="shared" si="6"/>
        <v>0.27342532902902406</v>
      </c>
      <c r="O11" s="15">
        <f t="shared" si="7"/>
        <v>55.232880830392709</v>
      </c>
      <c r="Q11" s="10" t="s">
        <v>12</v>
      </c>
    </row>
    <row r="12" spans="1:17" ht="15.6" x14ac:dyDescent="0.3">
      <c r="A12">
        <f>A11+100</f>
        <v>416</v>
      </c>
      <c r="B12">
        <v>3</v>
      </c>
      <c r="C12">
        <f t="shared" si="8"/>
        <v>24.720000000000006</v>
      </c>
      <c r="D12">
        <f>D11-4</f>
        <v>46</v>
      </c>
      <c r="E12">
        <f t="shared" si="0"/>
        <v>70.72</v>
      </c>
      <c r="F12" s="7">
        <f t="shared" si="1"/>
        <v>46.6</v>
      </c>
      <c r="G12" s="5">
        <f t="shared" si="2"/>
        <v>0.27342532902902406</v>
      </c>
      <c r="H12" s="15">
        <f t="shared" si="3"/>
        <v>36.464426179288388</v>
      </c>
      <c r="I12" s="5"/>
      <c r="J12">
        <f>J11+100</f>
        <v>2016</v>
      </c>
      <c r="K12" s="8">
        <v>12</v>
      </c>
      <c r="L12" s="8">
        <f t="shared" si="4"/>
        <v>98.880000000000024</v>
      </c>
      <c r="M12" s="7">
        <f t="shared" si="5"/>
        <v>46.6</v>
      </c>
      <c r="N12" s="5">
        <f t="shared" si="6"/>
        <v>0.27342532902902406</v>
      </c>
      <c r="O12" s="15">
        <f t="shared" si="7"/>
        <v>50.98419768959328</v>
      </c>
      <c r="Q12" s="10" t="s">
        <v>20</v>
      </c>
    </row>
    <row r="13" spans="1:17" ht="15.6" x14ac:dyDescent="0.3">
      <c r="A13" s="8">
        <f t="shared" ref="A13:A24" si="9">A12+100</f>
        <v>516</v>
      </c>
      <c r="B13">
        <v>4</v>
      </c>
      <c r="C13">
        <f t="shared" si="8"/>
        <v>32.96</v>
      </c>
      <c r="D13">
        <f t="shared" ref="D13:D23" si="10">D12-4</f>
        <v>42</v>
      </c>
      <c r="E13">
        <f t="shared" si="0"/>
        <v>74.960000000000008</v>
      </c>
      <c r="F13" s="7">
        <f t="shared" si="1"/>
        <v>46.6</v>
      </c>
      <c r="G13" s="5">
        <f t="shared" si="2"/>
        <v>0.27342532902902406</v>
      </c>
      <c r="H13" s="15">
        <f t="shared" si="3"/>
        <v>38.650641776010438</v>
      </c>
      <c r="I13" s="5"/>
      <c r="J13" s="8">
        <f t="shared" ref="J13:J24" si="11">J12+100</f>
        <v>2116</v>
      </c>
      <c r="K13" s="8">
        <v>11</v>
      </c>
      <c r="L13" s="8">
        <f t="shared" si="4"/>
        <v>90.640000000000015</v>
      </c>
      <c r="M13" s="7">
        <f t="shared" si="5"/>
        <v>46.6</v>
      </c>
      <c r="N13" s="5">
        <f t="shared" si="6"/>
        <v>0.27342532902902406</v>
      </c>
      <c r="O13" s="15">
        <f t="shared" si="7"/>
        <v>46.735514548793837</v>
      </c>
      <c r="Q13" s="10" t="s">
        <v>16</v>
      </c>
    </row>
    <row r="14" spans="1:17" ht="15.6" x14ac:dyDescent="0.3">
      <c r="A14" s="8">
        <f t="shared" si="9"/>
        <v>616</v>
      </c>
      <c r="B14">
        <v>5</v>
      </c>
      <c r="C14">
        <f t="shared" si="8"/>
        <v>41.2</v>
      </c>
      <c r="D14">
        <f t="shared" si="10"/>
        <v>38</v>
      </c>
      <c r="E14">
        <f t="shared" si="0"/>
        <v>79.2</v>
      </c>
      <c r="F14" s="7">
        <f t="shared" si="1"/>
        <v>46.6</v>
      </c>
      <c r="G14" s="5">
        <f t="shared" si="2"/>
        <v>0.27342532902902406</v>
      </c>
      <c r="H14" s="15">
        <f t="shared" si="3"/>
        <v>40.836857372732474</v>
      </c>
      <c r="I14" s="5"/>
      <c r="J14" s="8">
        <f t="shared" si="11"/>
        <v>2216</v>
      </c>
      <c r="K14" s="8">
        <v>10</v>
      </c>
      <c r="L14" s="8">
        <f t="shared" si="4"/>
        <v>82.4</v>
      </c>
      <c r="M14" s="7">
        <f t="shared" si="5"/>
        <v>46.6</v>
      </c>
      <c r="N14" s="5">
        <f t="shared" si="6"/>
        <v>0.27342532902902406</v>
      </c>
      <c r="O14" s="15">
        <f t="shared" si="7"/>
        <v>42.486831407994394</v>
      </c>
      <c r="Q14" s="10" t="s">
        <v>14</v>
      </c>
    </row>
    <row r="15" spans="1:17" ht="15.6" x14ac:dyDescent="0.3">
      <c r="A15" s="8">
        <f t="shared" si="9"/>
        <v>716</v>
      </c>
      <c r="B15">
        <v>6</v>
      </c>
      <c r="C15">
        <f t="shared" si="8"/>
        <v>49.440000000000012</v>
      </c>
      <c r="D15">
        <f t="shared" si="10"/>
        <v>34</v>
      </c>
      <c r="E15">
        <f t="shared" si="0"/>
        <v>83.440000000000012</v>
      </c>
      <c r="F15" s="7">
        <f t="shared" si="1"/>
        <v>46.6</v>
      </c>
      <c r="G15" s="5">
        <f t="shared" si="2"/>
        <v>0.27342532902902406</v>
      </c>
      <c r="H15" s="15">
        <f t="shared" si="3"/>
        <v>43.023072969454518</v>
      </c>
      <c r="I15" s="5"/>
      <c r="J15" s="8">
        <f t="shared" si="11"/>
        <v>2316</v>
      </c>
      <c r="K15" s="8">
        <v>9</v>
      </c>
      <c r="L15" s="8">
        <f t="shared" si="4"/>
        <v>74.160000000000011</v>
      </c>
      <c r="M15" s="7">
        <f t="shared" si="5"/>
        <v>46.6</v>
      </c>
      <c r="N15" s="5">
        <f t="shared" si="6"/>
        <v>0.27342532902902406</v>
      </c>
      <c r="O15" s="15">
        <f t="shared" si="7"/>
        <v>38.238148267194958</v>
      </c>
      <c r="Q15" s="10" t="s">
        <v>13</v>
      </c>
    </row>
    <row r="16" spans="1:17" ht="15.6" x14ac:dyDescent="0.3">
      <c r="A16" s="8">
        <f t="shared" si="9"/>
        <v>816</v>
      </c>
      <c r="B16">
        <v>7</v>
      </c>
      <c r="C16">
        <f t="shared" si="8"/>
        <v>57.680000000000007</v>
      </c>
      <c r="D16">
        <f t="shared" si="10"/>
        <v>30</v>
      </c>
      <c r="E16">
        <f t="shared" si="0"/>
        <v>87.68</v>
      </c>
      <c r="F16" s="7">
        <f t="shared" si="1"/>
        <v>46.6</v>
      </c>
      <c r="G16" s="5">
        <f t="shared" si="2"/>
        <v>0.27342532902902406</v>
      </c>
      <c r="H16" s="15">
        <f t="shared" si="3"/>
        <v>45.209288566176554</v>
      </c>
      <c r="I16" s="5"/>
      <c r="J16" s="8">
        <f t="shared" si="11"/>
        <v>2416</v>
      </c>
      <c r="K16" s="8">
        <v>8</v>
      </c>
      <c r="L16" s="8">
        <f t="shared" si="4"/>
        <v>65.92</v>
      </c>
      <c r="M16" s="7">
        <f t="shared" si="5"/>
        <v>46.6</v>
      </c>
      <c r="N16" s="5">
        <f t="shared" si="6"/>
        <v>0.27342532902902406</v>
      </c>
      <c r="O16" s="15">
        <f t="shared" si="7"/>
        <v>33.989465126395508</v>
      </c>
      <c r="Q16" s="10" t="s">
        <v>17</v>
      </c>
    </row>
    <row r="17" spans="1:17" ht="15.6" x14ac:dyDescent="0.3">
      <c r="A17" s="8">
        <f t="shared" si="9"/>
        <v>916</v>
      </c>
      <c r="B17">
        <v>8</v>
      </c>
      <c r="C17">
        <f t="shared" si="8"/>
        <v>65.92</v>
      </c>
      <c r="D17">
        <f t="shared" si="10"/>
        <v>26</v>
      </c>
      <c r="E17">
        <f t="shared" si="0"/>
        <v>91.92</v>
      </c>
      <c r="F17" s="7">
        <f t="shared" si="1"/>
        <v>46.6</v>
      </c>
      <c r="G17" s="5">
        <f t="shared" si="2"/>
        <v>0.27342532902902406</v>
      </c>
      <c r="H17" s="15">
        <f t="shared" si="3"/>
        <v>47.39550416289859</v>
      </c>
      <c r="I17" s="5"/>
      <c r="J17" s="8">
        <f t="shared" si="11"/>
        <v>2516</v>
      </c>
      <c r="K17" s="8">
        <v>7</v>
      </c>
      <c r="L17" s="8">
        <f t="shared" si="4"/>
        <v>57.680000000000007</v>
      </c>
      <c r="M17" s="7">
        <f t="shared" si="5"/>
        <v>46.6</v>
      </c>
      <c r="N17" s="5">
        <f t="shared" si="6"/>
        <v>0.27342532902902406</v>
      </c>
      <c r="O17" s="15">
        <f t="shared" si="7"/>
        <v>29.740781985596072</v>
      </c>
    </row>
    <row r="18" spans="1:17" ht="15.6" x14ac:dyDescent="0.3">
      <c r="A18" s="8">
        <f t="shared" si="9"/>
        <v>1016</v>
      </c>
      <c r="B18">
        <v>9</v>
      </c>
      <c r="C18">
        <f t="shared" si="8"/>
        <v>74.160000000000011</v>
      </c>
      <c r="D18">
        <f t="shared" si="10"/>
        <v>22</v>
      </c>
      <c r="E18">
        <f t="shared" si="0"/>
        <v>96.160000000000011</v>
      </c>
      <c r="F18" s="7">
        <f t="shared" si="1"/>
        <v>46.6</v>
      </c>
      <c r="G18" s="5">
        <f t="shared" si="2"/>
        <v>0.27342532902902406</v>
      </c>
      <c r="H18" s="15">
        <f t="shared" si="3"/>
        <v>49.581719759620647</v>
      </c>
      <c r="I18" s="5"/>
      <c r="J18" s="8">
        <f t="shared" si="11"/>
        <v>2616</v>
      </c>
      <c r="K18" s="8">
        <v>6</v>
      </c>
      <c r="L18" s="8">
        <f t="shared" si="4"/>
        <v>49.440000000000012</v>
      </c>
      <c r="M18" s="7">
        <f t="shared" si="5"/>
        <v>46.6</v>
      </c>
      <c r="N18" s="5">
        <f t="shared" si="6"/>
        <v>0.27342532902902406</v>
      </c>
      <c r="O18" s="15">
        <f t="shared" si="7"/>
        <v>25.49209884479664</v>
      </c>
      <c r="Q18" s="10" t="s">
        <v>15</v>
      </c>
    </row>
    <row r="19" spans="1:17" ht="15.6" x14ac:dyDescent="0.3">
      <c r="A19" s="8">
        <f t="shared" si="9"/>
        <v>1116</v>
      </c>
      <c r="B19">
        <v>10</v>
      </c>
      <c r="C19">
        <f t="shared" si="8"/>
        <v>82.4</v>
      </c>
      <c r="D19">
        <f t="shared" si="10"/>
        <v>18</v>
      </c>
      <c r="E19">
        <f t="shared" si="0"/>
        <v>100.4</v>
      </c>
      <c r="F19" s="7">
        <f t="shared" si="1"/>
        <v>46.6</v>
      </c>
      <c r="G19" s="5">
        <f t="shared" si="2"/>
        <v>0.27342532902902406</v>
      </c>
      <c r="H19" s="15">
        <f t="shared" si="3"/>
        <v>51.767935356342683</v>
      </c>
      <c r="I19" s="5"/>
      <c r="J19" s="8">
        <f t="shared" si="11"/>
        <v>2716</v>
      </c>
      <c r="K19" s="8">
        <v>5</v>
      </c>
      <c r="L19" s="8">
        <f t="shared" si="4"/>
        <v>41.2</v>
      </c>
      <c r="M19" s="7">
        <f t="shared" si="5"/>
        <v>46.6</v>
      </c>
      <c r="N19" s="5">
        <f t="shared" si="6"/>
        <v>0.27342532902902406</v>
      </c>
      <c r="O19" s="15">
        <f t="shared" si="7"/>
        <v>21.243415703997197</v>
      </c>
      <c r="Q19" s="10" t="s">
        <v>19</v>
      </c>
    </row>
    <row r="20" spans="1:17" ht="15.6" x14ac:dyDescent="0.3">
      <c r="A20" s="8">
        <f t="shared" si="9"/>
        <v>1216</v>
      </c>
      <c r="B20">
        <v>11</v>
      </c>
      <c r="C20">
        <f t="shared" si="8"/>
        <v>90.640000000000015</v>
      </c>
      <c r="D20">
        <f t="shared" si="10"/>
        <v>14</v>
      </c>
      <c r="E20">
        <f t="shared" si="0"/>
        <v>104.64000000000001</v>
      </c>
      <c r="F20" s="7">
        <f t="shared" si="1"/>
        <v>46.6</v>
      </c>
      <c r="G20" s="5">
        <f t="shared" si="2"/>
        <v>0.27342532902902406</v>
      </c>
      <c r="H20" s="15">
        <f t="shared" si="3"/>
        <v>53.954150953064726</v>
      </c>
      <c r="I20" s="5"/>
      <c r="J20" s="8">
        <f t="shared" si="11"/>
        <v>2816</v>
      </c>
      <c r="K20" s="8">
        <v>4</v>
      </c>
      <c r="L20" s="8">
        <f t="shared" si="4"/>
        <v>32.96</v>
      </c>
      <c r="M20" s="7">
        <f t="shared" si="5"/>
        <v>46.6</v>
      </c>
      <c r="N20" s="5">
        <f t="shared" si="6"/>
        <v>0.27342532902902406</v>
      </c>
      <c r="O20" s="15">
        <f t="shared" si="7"/>
        <v>16.994732563197754</v>
      </c>
      <c r="Q20" s="10" t="s">
        <v>12</v>
      </c>
    </row>
    <row r="21" spans="1:17" ht="15.6" x14ac:dyDescent="0.3">
      <c r="A21" s="8">
        <f t="shared" si="9"/>
        <v>1316</v>
      </c>
      <c r="B21">
        <v>12</v>
      </c>
      <c r="C21">
        <f t="shared" si="8"/>
        <v>98.880000000000024</v>
      </c>
      <c r="D21">
        <f t="shared" si="10"/>
        <v>10</v>
      </c>
      <c r="E21">
        <f t="shared" si="0"/>
        <v>108.88000000000002</v>
      </c>
      <c r="F21" s="7">
        <f t="shared" si="1"/>
        <v>46.6</v>
      </c>
      <c r="G21" s="5">
        <f t="shared" si="2"/>
        <v>0.27342532902902406</v>
      </c>
      <c r="H21" s="15">
        <f t="shared" si="3"/>
        <v>56.140366549786769</v>
      </c>
      <c r="I21" s="5"/>
      <c r="J21" s="8">
        <f t="shared" si="11"/>
        <v>2916</v>
      </c>
      <c r="K21" s="8">
        <v>3</v>
      </c>
      <c r="L21" s="8">
        <f t="shared" si="4"/>
        <v>24.720000000000006</v>
      </c>
      <c r="M21" s="7">
        <f t="shared" si="5"/>
        <v>46.6</v>
      </c>
      <c r="N21" s="5">
        <f t="shared" si="6"/>
        <v>0.27342532902902406</v>
      </c>
      <c r="O21" s="15">
        <f t="shared" si="7"/>
        <v>12.74604942239832</v>
      </c>
      <c r="Q21" s="10" t="s">
        <v>21</v>
      </c>
    </row>
    <row r="22" spans="1:17" ht="15.6" x14ac:dyDescent="0.3">
      <c r="A22" s="8">
        <f t="shared" si="9"/>
        <v>1416</v>
      </c>
      <c r="B22">
        <v>13</v>
      </c>
      <c r="C22">
        <f t="shared" si="8"/>
        <v>107.12</v>
      </c>
      <c r="D22">
        <f t="shared" si="10"/>
        <v>6</v>
      </c>
      <c r="E22">
        <f t="shared" si="0"/>
        <v>113.12</v>
      </c>
      <c r="F22" s="7">
        <f t="shared" si="1"/>
        <v>46.6</v>
      </c>
      <c r="G22" s="5">
        <f t="shared" si="2"/>
        <v>0.27342532902902406</v>
      </c>
      <c r="H22" s="15">
        <f t="shared" si="3"/>
        <v>58.326582146508805</v>
      </c>
      <c r="I22" s="5"/>
      <c r="J22" s="8">
        <f t="shared" si="11"/>
        <v>3016</v>
      </c>
      <c r="K22" s="8">
        <v>2</v>
      </c>
      <c r="L22" s="8">
        <f t="shared" si="4"/>
        <v>16.48</v>
      </c>
      <c r="M22" s="7">
        <f t="shared" si="5"/>
        <v>46.6</v>
      </c>
      <c r="N22" s="5">
        <f t="shared" si="6"/>
        <v>0.27342532902902406</v>
      </c>
      <c r="O22" s="15">
        <f t="shared" si="7"/>
        <v>8.4973662815988771</v>
      </c>
      <c r="Q22" s="10" t="s">
        <v>16</v>
      </c>
    </row>
    <row r="23" spans="1:17" ht="15.6" x14ac:dyDescent="0.3">
      <c r="A23" s="8">
        <f t="shared" si="9"/>
        <v>1516</v>
      </c>
      <c r="B23">
        <v>14</v>
      </c>
      <c r="C23">
        <f t="shared" si="8"/>
        <v>115.36000000000001</v>
      </c>
      <c r="D23">
        <f t="shared" si="10"/>
        <v>2</v>
      </c>
      <c r="E23">
        <f t="shared" si="0"/>
        <v>117.36000000000001</v>
      </c>
      <c r="F23" s="7">
        <f t="shared" si="1"/>
        <v>46.6</v>
      </c>
      <c r="G23" s="5">
        <f t="shared" si="2"/>
        <v>0.27342532902902406</v>
      </c>
      <c r="H23" s="15">
        <f t="shared" si="3"/>
        <v>60.512797743230841</v>
      </c>
      <c r="I23" s="5"/>
      <c r="J23" s="8">
        <f t="shared" si="11"/>
        <v>3116</v>
      </c>
      <c r="K23" s="8">
        <v>1</v>
      </c>
      <c r="L23" s="8">
        <f t="shared" si="4"/>
        <v>8.24</v>
      </c>
      <c r="M23" s="7">
        <f t="shared" si="5"/>
        <v>46.6</v>
      </c>
      <c r="N23" s="5">
        <f t="shared" si="6"/>
        <v>0.27342532902902406</v>
      </c>
      <c r="O23" s="15">
        <f t="shared" si="7"/>
        <v>4.2486831407994385</v>
      </c>
      <c r="Q23" s="10" t="s">
        <v>14</v>
      </c>
    </row>
    <row r="24" spans="1:17" ht="15.6" x14ac:dyDescent="0.3">
      <c r="A24" s="8">
        <f t="shared" si="9"/>
        <v>1616</v>
      </c>
      <c r="B24">
        <v>15</v>
      </c>
      <c r="C24">
        <f>B24*$C$5*$C$1</f>
        <v>123.60000000000001</v>
      </c>
      <c r="D24">
        <v>0</v>
      </c>
      <c r="E24">
        <f t="shared" si="0"/>
        <v>123.60000000000001</v>
      </c>
      <c r="F24" s="7">
        <f t="shared" si="1"/>
        <v>46.6</v>
      </c>
      <c r="G24" s="5">
        <f t="shared" si="2"/>
        <v>0.27342532902902406</v>
      </c>
      <c r="H24" s="15">
        <f t="shared" si="3"/>
        <v>63.730247111991588</v>
      </c>
      <c r="I24" s="5"/>
      <c r="J24" s="8">
        <f t="shared" si="11"/>
        <v>3216</v>
      </c>
      <c r="K24">
        <v>0.5</v>
      </c>
      <c r="L24" s="8">
        <f t="shared" si="4"/>
        <v>4.12</v>
      </c>
      <c r="M24" s="7">
        <f t="shared" si="5"/>
        <v>46.6</v>
      </c>
      <c r="N24" s="5">
        <f t="shared" si="6"/>
        <v>0.27342532902902406</v>
      </c>
      <c r="O24" s="15">
        <f t="shared" si="7"/>
        <v>2.1243415703997193</v>
      </c>
      <c r="Q24" s="10" t="s">
        <v>13</v>
      </c>
    </row>
    <row r="25" spans="1:17" x14ac:dyDescent="0.3">
      <c r="Q25" s="10" t="s">
        <v>17</v>
      </c>
    </row>
    <row r="27" spans="1:17" x14ac:dyDescent="0.3">
      <c r="B27" s="1"/>
      <c r="C27" s="1"/>
      <c r="D27" s="1"/>
      <c r="E27" s="1"/>
      <c r="F27" s="1"/>
      <c r="K27" s="1"/>
      <c r="L27" s="1"/>
    </row>
    <row r="45" spans="2:12" x14ac:dyDescent="0.3">
      <c r="B45" s="1"/>
      <c r="C45" s="1"/>
      <c r="D45" s="1"/>
      <c r="E45" s="1"/>
      <c r="F45" s="1"/>
      <c r="K45" s="1"/>
      <c r="L45" s="1"/>
    </row>
  </sheetData>
  <mergeCells count="6"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zoomScale="85" zoomScaleNormal="85" workbookViewId="0">
      <selection sqref="A1:B1"/>
    </sheetView>
  </sheetViews>
  <sheetFormatPr defaultRowHeight="14.4" x14ac:dyDescent="0.3"/>
  <sheetData>
    <row r="1" spans="1:17" ht="14.4" customHeight="1" x14ac:dyDescent="0.3">
      <c r="A1" s="20" t="s">
        <v>0</v>
      </c>
      <c r="B1" s="20"/>
      <c r="C1" s="2">
        <v>20.6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7" ht="14.4" customHeight="1" x14ac:dyDescent="0.3">
      <c r="A2" s="20" t="s">
        <v>0</v>
      </c>
      <c r="B2" s="20"/>
      <c r="C2" s="10">
        <v>10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ht="14.4" customHeight="1" x14ac:dyDescent="0.3">
      <c r="A3" s="20" t="s">
        <v>1</v>
      </c>
      <c r="B3" s="20"/>
      <c r="C3" s="12">
        <v>54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7" ht="14.4" customHeight="1" x14ac:dyDescent="0.3">
      <c r="A4" s="20" t="s">
        <v>2</v>
      </c>
      <c r="B4" s="20"/>
      <c r="C4" s="10">
        <f>0.4*$C$1/2</f>
        <v>4.12</v>
      </c>
      <c r="D4" s="10"/>
      <c r="E4" s="10"/>
      <c r="F4" s="10"/>
      <c r="G4" s="4"/>
      <c r="H4" s="4"/>
      <c r="I4" s="4"/>
      <c r="J4" s="10"/>
      <c r="K4" s="10"/>
      <c r="L4" s="10"/>
      <c r="M4" s="10"/>
      <c r="N4" s="10"/>
      <c r="O4" s="10"/>
    </row>
    <row r="5" spans="1:17" ht="14.4" customHeight="1" x14ac:dyDescent="0.3">
      <c r="A5" s="20" t="s">
        <v>3</v>
      </c>
      <c r="B5" s="20"/>
      <c r="C5" s="10">
        <v>0.4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7" ht="14.4" customHeight="1" x14ac:dyDescent="0.3">
      <c r="A6" s="20" t="s">
        <v>9</v>
      </c>
      <c r="B6" s="20"/>
      <c r="C6" s="12">
        <v>46.8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7" x14ac:dyDescent="0.3">
      <c r="A7" s="3"/>
      <c r="B7" s="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7" ht="43.2" x14ac:dyDescent="0.3">
      <c r="A8" s="13" t="s">
        <v>11</v>
      </c>
      <c r="B8" s="13" t="s">
        <v>4</v>
      </c>
      <c r="C8" s="13" t="s">
        <v>5</v>
      </c>
      <c r="D8" s="13" t="s">
        <v>6</v>
      </c>
      <c r="E8" s="13" t="s">
        <v>7</v>
      </c>
      <c r="F8" s="13" t="s">
        <v>9</v>
      </c>
      <c r="G8" s="14" t="s">
        <v>8</v>
      </c>
      <c r="H8" s="13" t="s">
        <v>10</v>
      </c>
      <c r="I8" s="13"/>
      <c r="J8" s="13" t="s">
        <v>11</v>
      </c>
      <c r="K8" s="13" t="s">
        <v>4</v>
      </c>
      <c r="L8" s="13" t="s">
        <v>7</v>
      </c>
      <c r="M8" s="13" t="s">
        <v>9</v>
      </c>
      <c r="N8" s="13" t="s">
        <v>8</v>
      </c>
      <c r="O8" s="13" t="s">
        <v>10</v>
      </c>
    </row>
    <row r="9" spans="1:17" ht="15.6" x14ac:dyDescent="0.3">
      <c r="A9" s="21">
        <v>215</v>
      </c>
      <c r="B9" s="10">
        <v>0.5</v>
      </c>
      <c r="C9" s="10">
        <f>B9*$C$5*$C$1/2</f>
        <v>2.06</v>
      </c>
      <c r="D9" s="12">
        <f>$C$3</f>
        <v>54</v>
      </c>
      <c r="E9" s="10">
        <f>C9+D9</f>
        <v>56.06</v>
      </c>
      <c r="F9" s="7">
        <f>$C$6</f>
        <v>46.8</v>
      </c>
      <c r="G9" s="11">
        <f>1-SIN(F9*PI()/180)</f>
        <v>0.27103137257858856</v>
      </c>
      <c r="H9" s="22">
        <f>(E9+2*E9*G9)/3</f>
        <v>28.816012497837118</v>
      </c>
      <c r="I9" s="11"/>
      <c r="J9" s="10">
        <v>1715</v>
      </c>
      <c r="K9" s="10">
        <v>14</v>
      </c>
      <c r="L9" s="10">
        <f>K9*$C$5*$C$1</f>
        <v>115.36000000000001</v>
      </c>
      <c r="M9" s="7">
        <f>$C$6</f>
        <v>46.8</v>
      </c>
      <c r="N9" s="11">
        <f>1-SIN(M9*PI()/180)</f>
        <v>0.27103137257858856</v>
      </c>
      <c r="O9" s="9">
        <f>(L9+2*L9*N9)/3</f>
        <v>59.297452760443996</v>
      </c>
      <c r="Q9" s="10" t="s">
        <v>15</v>
      </c>
    </row>
    <row r="10" spans="1:17" ht="15.6" x14ac:dyDescent="0.3">
      <c r="A10" s="18">
        <f>A9+100</f>
        <v>315</v>
      </c>
      <c r="B10" s="10">
        <v>1</v>
      </c>
      <c r="C10" s="10">
        <f>B10*$C$5*$C$1</f>
        <v>8.24</v>
      </c>
      <c r="D10" s="10">
        <f>D9-4</f>
        <v>50</v>
      </c>
      <c r="E10" s="10">
        <f t="shared" ref="E10:E23" si="0">C10+D10</f>
        <v>58.24</v>
      </c>
      <c r="F10" s="7">
        <f t="shared" ref="F10:F23" si="1">$C$6</f>
        <v>46.8</v>
      </c>
      <c r="G10" s="11">
        <f t="shared" ref="G10:G23" si="2">1-SIN(F10*PI()/180)</f>
        <v>0.27103137257858856</v>
      </c>
      <c r="H10" s="23">
        <f t="shared" ref="H10:H23" si="3">(E10+2*E10*G10)/3</f>
        <v>29.936578092651331</v>
      </c>
      <c r="I10" s="11"/>
      <c r="J10" s="10">
        <f>J9+100</f>
        <v>1815</v>
      </c>
      <c r="K10" s="10">
        <f>K9-1</f>
        <v>13</v>
      </c>
      <c r="L10" s="10">
        <f t="shared" ref="L10:L23" si="4">K10*$C$5*$C$1</f>
        <v>107.12</v>
      </c>
      <c r="M10" s="7">
        <f t="shared" ref="M10:M23" si="5">$C$6</f>
        <v>46.8</v>
      </c>
      <c r="N10" s="11">
        <f t="shared" ref="N10:N23" si="6">1-SIN(M10*PI()/180)</f>
        <v>0.27103137257858856</v>
      </c>
      <c r="O10" s="9">
        <f t="shared" ref="O10:O23" si="7">(L10+2*L10*N10)/3</f>
        <v>55.061920420412271</v>
      </c>
      <c r="Q10" s="10" t="s">
        <v>27</v>
      </c>
    </row>
    <row r="11" spans="1:17" ht="15.6" x14ac:dyDescent="0.3">
      <c r="A11" s="10">
        <f>A10+100</f>
        <v>415</v>
      </c>
      <c r="B11" s="10">
        <v>2</v>
      </c>
      <c r="C11" s="10">
        <f t="shared" ref="C11:C23" si="8">B11*$C$5*$C$1</f>
        <v>16.48</v>
      </c>
      <c r="D11" s="10">
        <f>D10-4</f>
        <v>46</v>
      </c>
      <c r="E11" s="10">
        <f t="shared" si="0"/>
        <v>62.480000000000004</v>
      </c>
      <c r="F11" s="7">
        <f t="shared" si="1"/>
        <v>46.8</v>
      </c>
      <c r="G11" s="11">
        <f t="shared" si="2"/>
        <v>0.27103137257858856</v>
      </c>
      <c r="H11" s="9">
        <f t="shared" si="3"/>
        <v>32.116026772473475</v>
      </c>
      <c r="I11" s="11"/>
      <c r="J11" s="10">
        <f>J10+100</f>
        <v>1915</v>
      </c>
      <c r="K11" s="10">
        <f>K10-1</f>
        <v>12</v>
      </c>
      <c r="L11" s="10">
        <f t="shared" si="4"/>
        <v>98.880000000000024</v>
      </c>
      <c r="M11" s="7">
        <f t="shared" si="5"/>
        <v>46.8</v>
      </c>
      <c r="N11" s="11">
        <f t="shared" si="6"/>
        <v>0.27103137257858856</v>
      </c>
      <c r="O11" s="9">
        <f t="shared" si="7"/>
        <v>50.826388080380575</v>
      </c>
      <c r="Q11" s="10" t="s">
        <v>12</v>
      </c>
    </row>
    <row r="12" spans="1:17" ht="15.6" x14ac:dyDescent="0.3">
      <c r="A12" s="10">
        <f>A11+100</f>
        <v>515</v>
      </c>
      <c r="B12" s="10">
        <v>3</v>
      </c>
      <c r="C12" s="10">
        <f t="shared" si="8"/>
        <v>24.720000000000006</v>
      </c>
      <c r="D12" s="10">
        <f>D11-4</f>
        <v>42</v>
      </c>
      <c r="E12" s="10">
        <f t="shared" si="0"/>
        <v>66.72</v>
      </c>
      <c r="F12" s="7">
        <f t="shared" si="1"/>
        <v>46.8</v>
      </c>
      <c r="G12" s="11">
        <f t="shared" si="2"/>
        <v>0.27103137257858856</v>
      </c>
      <c r="H12" s="9">
        <f t="shared" si="3"/>
        <v>34.295475452295619</v>
      </c>
      <c r="I12" s="11"/>
      <c r="J12" s="10">
        <f>J11+100</f>
        <v>2015</v>
      </c>
      <c r="K12" s="10">
        <f>K11-1</f>
        <v>11</v>
      </c>
      <c r="L12" s="10">
        <f t="shared" si="4"/>
        <v>90.640000000000015</v>
      </c>
      <c r="M12" s="7">
        <f t="shared" si="5"/>
        <v>46.8</v>
      </c>
      <c r="N12" s="11">
        <f t="shared" si="6"/>
        <v>0.27103137257858856</v>
      </c>
      <c r="O12" s="9">
        <f t="shared" si="7"/>
        <v>46.59085574034885</v>
      </c>
      <c r="Q12" s="10" t="s">
        <v>26</v>
      </c>
    </row>
    <row r="13" spans="1:17" ht="15.6" x14ac:dyDescent="0.3">
      <c r="A13" s="10">
        <f t="shared" ref="A13:A23" si="9">A12+100</f>
        <v>615</v>
      </c>
      <c r="B13" s="10">
        <v>4</v>
      </c>
      <c r="C13" s="10">
        <f t="shared" si="8"/>
        <v>32.96</v>
      </c>
      <c r="D13" s="10">
        <f t="shared" ref="D13:D22" si="10">D12-4</f>
        <v>38</v>
      </c>
      <c r="E13" s="10">
        <f t="shared" si="0"/>
        <v>70.960000000000008</v>
      </c>
      <c r="F13" s="7">
        <f t="shared" si="1"/>
        <v>46.8</v>
      </c>
      <c r="G13" s="11">
        <f t="shared" si="2"/>
        <v>0.27103137257858856</v>
      </c>
      <c r="H13" s="9">
        <f t="shared" si="3"/>
        <v>36.474924132117764</v>
      </c>
      <c r="I13" s="11"/>
      <c r="J13" s="10">
        <f t="shared" ref="J13:J23" si="11">J12+100</f>
        <v>2115</v>
      </c>
      <c r="K13" s="10">
        <f t="shared" ref="K13:K22" si="12">K12-1</f>
        <v>10</v>
      </c>
      <c r="L13" s="10">
        <f t="shared" si="4"/>
        <v>82.4</v>
      </c>
      <c r="M13" s="7">
        <f t="shared" si="5"/>
        <v>46.8</v>
      </c>
      <c r="N13" s="11">
        <f t="shared" si="6"/>
        <v>0.27103137257858856</v>
      </c>
      <c r="O13" s="9">
        <f t="shared" si="7"/>
        <v>42.355323400317133</v>
      </c>
      <c r="Q13" s="10" t="s">
        <v>22</v>
      </c>
    </row>
    <row r="14" spans="1:17" ht="15.6" x14ac:dyDescent="0.3">
      <c r="A14" s="10">
        <f t="shared" si="9"/>
        <v>715</v>
      </c>
      <c r="B14" s="10">
        <v>5</v>
      </c>
      <c r="C14" s="10">
        <f t="shared" si="8"/>
        <v>41.2</v>
      </c>
      <c r="D14" s="10">
        <f t="shared" si="10"/>
        <v>34</v>
      </c>
      <c r="E14" s="10">
        <f t="shared" si="0"/>
        <v>75.2</v>
      </c>
      <c r="F14" s="7">
        <f t="shared" si="1"/>
        <v>46.8</v>
      </c>
      <c r="G14" s="11">
        <f t="shared" si="2"/>
        <v>0.27103137257858856</v>
      </c>
      <c r="H14" s="9">
        <f t="shared" si="3"/>
        <v>38.654372811939908</v>
      </c>
      <c r="I14" s="11"/>
      <c r="J14" s="10">
        <f t="shared" si="11"/>
        <v>2215</v>
      </c>
      <c r="K14" s="10">
        <f t="shared" si="12"/>
        <v>9</v>
      </c>
      <c r="L14" s="10">
        <f t="shared" si="4"/>
        <v>74.160000000000011</v>
      </c>
      <c r="M14" s="7">
        <f t="shared" si="5"/>
        <v>46.8</v>
      </c>
      <c r="N14" s="11">
        <f t="shared" si="6"/>
        <v>0.27103137257858856</v>
      </c>
      <c r="O14" s="9">
        <f t="shared" si="7"/>
        <v>38.119791060285422</v>
      </c>
      <c r="Q14" s="10" t="s">
        <v>23</v>
      </c>
    </row>
    <row r="15" spans="1:17" ht="15.6" x14ac:dyDescent="0.3">
      <c r="A15" s="10">
        <f t="shared" si="9"/>
        <v>815</v>
      </c>
      <c r="B15" s="10">
        <v>6</v>
      </c>
      <c r="C15" s="10">
        <f t="shared" si="8"/>
        <v>49.440000000000012</v>
      </c>
      <c r="D15" s="10">
        <f t="shared" si="10"/>
        <v>30</v>
      </c>
      <c r="E15" s="10">
        <f t="shared" si="0"/>
        <v>79.440000000000012</v>
      </c>
      <c r="F15" s="7">
        <f t="shared" si="1"/>
        <v>46.8</v>
      </c>
      <c r="G15" s="11">
        <f t="shared" si="2"/>
        <v>0.27103137257858856</v>
      </c>
      <c r="H15" s="9">
        <f t="shared" si="3"/>
        <v>40.833821491762059</v>
      </c>
      <c r="I15" s="11"/>
      <c r="J15" s="10">
        <f t="shared" si="11"/>
        <v>2315</v>
      </c>
      <c r="K15" s="10">
        <f t="shared" si="12"/>
        <v>8</v>
      </c>
      <c r="L15" s="10">
        <f t="shared" si="4"/>
        <v>65.92</v>
      </c>
      <c r="M15" s="7">
        <f t="shared" si="5"/>
        <v>46.8</v>
      </c>
      <c r="N15" s="11">
        <f t="shared" si="6"/>
        <v>0.27103137257858856</v>
      </c>
      <c r="O15" s="9">
        <f t="shared" si="7"/>
        <v>33.884258720253705</v>
      </c>
      <c r="Q15" s="10" t="s">
        <v>13</v>
      </c>
    </row>
    <row r="16" spans="1:17" ht="15.6" x14ac:dyDescent="0.3">
      <c r="A16" s="10">
        <f t="shared" si="9"/>
        <v>915</v>
      </c>
      <c r="B16" s="10">
        <v>7</v>
      </c>
      <c r="C16" s="10">
        <f t="shared" si="8"/>
        <v>57.680000000000007</v>
      </c>
      <c r="D16" s="10">
        <f t="shared" si="10"/>
        <v>26</v>
      </c>
      <c r="E16" s="10">
        <f t="shared" si="0"/>
        <v>83.68</v>
      </c>
      <c r="F16" s="7">
        <f t="shared" si="1"/>
        <v>46.8</v>
      </c>
      <c r="G16" s="11">
        <f t="shared" si="2"/>
        <v>0.27103137257858856</v>
      </c>
      <c r="H16" s="9">
        <f t="shared" si="3"/>
        <v>43.013270171584196</v>
      </c>
      <c r="I16" s="11"/>
      <c r="J16" s="10">
        <f t="shared" si="11"/>
        <v>2415</v>
      </c>
      <c r="K16" s="10">
        <f t="shared" si="12"/>
        <v>7</v>
      </c>
      <c r="L16" s="10">
        <f t="shared" si="4"/>
        <v>57.680000000000007</v>
      </c>
      <c r="M16" s="7">
        <f t="shared" si="5"/>
        <v>46.8</v>
      </c>
      <c r="N16" s="11">
        <f t="shared" si="6"/>
        <v>0.27103137257858856</v>
      </c>
      <c r="O16" s="9">
        <f t="shared" si="7"/>
        <v>29.648726380221998</v>
      </c>
      <c r="Q16" s="10" t="s">
        <v>17</v>
      </c>
    </row>
    <row r="17" spans="1:17" ht="15.6" x14ac:dyDescent="0.3">
      <c r="A17" s="10">
        <f t="shared" si="9"/>
        <v>1015</v>
      </c>
      <c r="B17" s="10">
        <v>8</v>
      </c>
      <c r="C17" s="10">
        <f t="shared" si="8"/>
        <v>65.92</v>
      </c>
      <c r="D17" s="10">
        <f t="shared" si="10"/>
        <v>22</v>
      </c>
      <c r="E17" s="10">
        <f t="shared" si="0"/>
        <v>87.92</v>
      </c>
      <c r="F17" s="7">
        <f t="shared" si="1"/>
        <v>46.8</v>
      </c>
      <c r="G17" s="11">
        <f t="shared" si="2"/>
        <v>0.27103137257858856</v>
      </c>
      <c r="H17" s="9">
        <f t="shared" si="3"/>
        <v>45.19271885140634</v>
      </c>
      <c r="I17" s="11"/>
      <c r="J17" s="10">
        <f t="shared" si="11"/>
        <v>2515</v>
      </c>
      <c r="K17" s="10">
        <f t="shared" si="12"/>
        <v>6</v>
      </c>
      <c r="L17" s="10">
        <f t="shared" si="4"/>
        <v>49.440000000000012</v>
      </c>
      <c r="M17" s="7">
        <f t="shared" si="5"/>
        <v>46.8</v>
      </c>
      <c r="N17" s="11">
        <f t="shared" si="6"/>
        <v>0.27103137257858856</v>
      </c>
      <c r="O17" s="9">
        <f t="shared" si="7"/>
        <v>25.413194040190287</v>
      </c>
    </row>
    <row r="18" spans="1:17" ht="15.6" x14ac:dyDescent="0.3">
      <c r="A18" s="10">
        <f t="shared" si="9"/>
        <v>1115</v>
      </c>
      <c r="B18" s="10">
        <v>9</v>
      </c>
      <c r="C18" s="10">
        <f t="shared" si="8"/>
        <v>74.160000000000011</v>
      </c>
      <c r="D18" s="10">
        <f t="shared" si="10"/>
        <v>18</v>
      </c>
      <c r="E18" s="10">
        <f t="shared" si="0"/>
        <v>92.160000000000011</v>
      </c>
      <c r="F18" s="7">
        <f t="shared" si="1"/>
        <v>46.8</v>
      </c>
      <c r="G18" s="11">
        <f t="shared" si="2"/>
        <v>0.27103137257858856</v>
      </c>
      <c r="H18" s="9">
        <f t="shared" si="3"/>
        <v>47.372167531228484</v>
      </c>
      <c r="I18" s="11"/>
      <c r="J18" s="10">
        <f t="shared" si="11"/>
        <v>2615</v>
      </c>
      <c r="K18" s="10">
        <f t="shared" si="12"/>
        <v>5</v>
      </c>
      <c r="L18" s="10">
        <f t="shared" si="4"/>
        <v>41.2</v>
      </c>
      <c r="M18" s="7">
        <f t="shared" si="5"/>
        <v>46.8</v>
      </c>
      <c r="N18" s="11">
        <f t="shared" si="6"/>
        <v>0.27103137257858856</v>
      </c>
      <c r="O18" s="9">
        <f t="shared" si="7"/>
        <v>21.177661700158566</v>
      </c>
      <c r="Q18" s="10" t="s">
        <v>15</v>
      </c>
    </row>
    <row r="19" spans="1:17" ht="15.6" x14ac:dyDescent="0.3">
      <c r="A19" s="10">
        <f t="shared" si="9"/>
        <v>1215</v>
      </c>
      <c r="B19" s="10">
        <v>10</v>
      </c>
      <c r="C19" s="10">
        <f t="shared" si="8"/>
        <v>82.4</v>
      </c>
      <c r="D19" s="10">
        <f t="shared" si="10"/>
        <v>14</v>
      </c>
      <c r="E19" s="10">
        <f t="shared" si="0"/>
        <v>96.4</v>
      </c>
      <c r="F19" s="7">
        <f t="shared" si="1"/>
        <v>46.8</v>
      </c>
      <c r="G19" s="11">
        <f t="shared" si="2"/>
        <v>0.27103137257858856</v>
      </c>
      <c r="H19" s="9">
        <f t="shared" si="3"/>
        <v>49.551616211050629</v>
      </c>
      <c r="I19" s="11"/>
      <c r="J19" s="10">
        <f t="shared" si="11"/>
        <v>2715</v>
      </c>
      <c r="K19" s="10">
        <f t="shared" si="12"/>
        <v>4</v>
      </c>
      <c r="L19" s="10">
        <f t="shared" si="4"/>
        <v>32.96</v>
      </c>
      <c r="M19" s="7">
        <f t="shared" si="5"/>
        <v>46.8</v>
      </c>
      <c r="N19" s="11">
        <f t="shared" si="6"/>
        <v>0.27103137257858856</v>
      </c>
      <c r="O19" s="9">
        <f t="shared" si="7"/>
        <v>16.942129360126852</v>
      </c>
      <c r="Q19" s="10" t="s">
        <v>24</v>
      </c>
    </row>
    <row r="20" spans="1:17" ht="15.6" x14ac:dyDescent="0.3">
      <c r="A20" s="10">
        <f t="shared" si="9"/>
        <v>1315</v>
      </c>
      <c r="B20" s="10">
        <v>11</v>
      </c>
      <c r="C20" s="10">
        <f t="shared" si="8"/>
        <v>90.640000000000015</v>
      </c>
      <c r="D20" s="10">
        <f t="shared" si="10"/>
        <v>10</v>
      </c>
      <c r="E20" s="10">
        <f t="shared" si="0"/>
        <v>100.64000000000001</v>
      </c>
      <c r="F20" s="7">
        <f t="shared" si="1"/>
        <v>46.8</v>
      </c>
      <c r="G20" s="11">
        <f t="shared" si="2"/>
        <v>0.27103137257858856</v>
      </c>
      <c r="H20" s="9">
        <f t="shared" si="3"/>
        <v>51.731064890872773</v>
      </c>
      <c r="I20" s="11"/>
      <c r="J20" s="10">
        <f t="shared" si="11"/>
        <v>2815</v>
      </c>
      <c r="K20" s="10">
        <f t="shared" si="12"/>
        <v>3</v>
      </c>
      <c r="L20" s="10">
        <f t="shared" si="4"/>
        <v>24.720000000000006</v>
      </c>
      <c r="M20" s="7">
        <f t="shared" si="5"/>
        <v>46.8</v>
      </c>
      <c r="N20" s="11">
        <f t="shared" si="6"/>
        <v>0.27103137257858856</v>
      </c>
      <c r="O20" s="9">
        <f t="shared" si="7"/>
        <v>12.706597020095144</v>
      </c>
      <c r="Q20" s="10" t="s">
        <v>12</v>
      </c>
    </row>
    <row r="21" spans="1:17" ht="15.6" x14ac:dyDescent="0.3">
      <c r="A21" s="10">
        <f t="shared" si="9"/>
        <v>1415</v>
      </c>
      <c r="B21" s="10">
        <v>12</v>
      </c>
      <c r="C21" s="10">
        <f t="shared" si="8"/>
        <v>98.880000000000024</v>
      </c>
      <c r="D21" s="10">
        <f t="shared" si="10"/>
        <v>6</v>
      </c>
      <c r="E21" s="10">
        <f t="shared" si="0"/>
        <v>104.88000000000002</v>
      </c>
      <c r="F21" s="7">
        <f t="shared" si="1"/>
        <v>46.8</v>
      </c>
      <c r="G21" s="11">
        <f t="shared" si="2"/>
        <v>0.27103137257858856</v>
      </c>
      <c r="H21" s="9">
        <f t="shared" si="3"/>
        <v>53.910513570694924</v>
      </c>
      <c r="I21" s="11"/>
      <c r="J21" s="10">
        <f t="shared" si="11"/>
        <v>2915</v>
      </c>
      <c r="K21" s="10">
        <f t="shared" si="12"/>
        <v>2</v>
      </c>
      <c r="L21" s="10">
        <f t="shared" si="4"/>
        <v>16.48</v>
      </c>
      <c r="M21" s="7">
        <f t="shared" si="5"/>
        <v>46.8</v>
      </c>
      <c r="N21" s="11">
        <f t="shared" si="6"/>
        <v>0.27103137257858856</v>
      </c>
      <c r="O21" s="9">
        <f t="shared" si="7"/>
        <v>8.4710646800634262</v>
      </c>
      <c r="Q21" s="10" t="s">
        <v>25</v>
      </c>
    </row>
    <row r="22" spans="1:17" ht="15.6" x14ac:dyDescent="0.3">
      <c r="A22" s="10">
        <f t="shared" si="9"/>
        <v>1515</v>
      </c>
      <c r="B22" s="10">
        <v>13</v>
      </c>
      <c r="C22" s="10">
        <f t="shared" si="8"/>
        <v>107.12</v>
      </c>
      <c r="D22" s="10">
        <f t="shared" si="10"/>
        <v>2</v>
      </c>
      <c r="E22" s="10">
        <f t="shared" si="0"/>
        <v>109.12</v>
      </c>
      <c r="F22" s="7">
        <f t="shared" si="1"/>
        <v>46.8</v>
      </c>
      <c r="G22" s="11">
        <f t="shared" si="2"/>
        <v>0.27103137257858856</v>
      </c>
      <c r="H22" s="9">
        <f t="shared" si="3"/>
        <v>56.089962250517061</v>
      </c>
      <c r="I22" s="11"/>
      <c r="J22" s="10">
        <f t="shared" si="11"/>
        <v>3015</v>
      </c>
      <c r="K22" s="10">
        <f t="shared" si="12"/>
        <v>1</v>
      </c>
      <c r="L22" s="10">
        <f t="shared" si="4"/>
        <v>8.24</v>
      </c>
      <c r="M22" s="7">
        <f t="shared" si="5"/>
        <v>46.8</v>
      </c>
      <c r="N22" s="11">
        <f t="shared" si="6"/>
        <v>0.27103137257858856</v>
      </c>
      <c r="O22" s="9">
        <f t="shared" si="7"/>
        <v>4.2355323400317131</v>
      </c>
      <c r="Q22" s="10" t="s">
        <v>22</v>
      </c>
    </row>
    <row r="23" spans="1:17" ht="15.6" x14ac:dyDescent="0.3">
      <c r="A23" s="10">
        <f t="shared" si="9"/>
        <v>1615</v>
      </c>
      <c r="B23" s="10">
        <v>14</v>
      </c>
      <c r="C23" s="10">
        <f t="shared" si="8"/>
        <v>115.36000000000001</v>
      </c>
      <c r="D23" s="10">
        <v>0</v>
      </c>
      <c r="E23" s="10">
        <f t="shared" si="0"/>
        <v>115.36000000000001</v>
      </c>
      <c r="F23" s="7">
        <f t="shared" si="1"/>
        <v>46.8</v>
      </c>
      <c r="G23" s="11">
        <f t="shared" si="2"/>
        <v>0.27103137257858856</v>
      </c>
      <c r="H23" s="9">
        <f t="shared" si="3"/>
        <v>59.297452760443996</v>
      </c>
      <c r="I23" s="11"/>
      <c r="J23" s="10">
        <f t="shared" si="11"/>
        <v>3115</v>
      </c>
      <c r="K23" s="10">
        <v>0.5</v>
      </c>
      <c r="L23" s="10">
        <f t="shared" si="4"/>
        <v>4.12</v>
      </c>
      <c r="M23" s="7">
        <f t="shared" si="5"/>
        <v>46.8</v>
      </c>
      <c r="N23" s="11">
        <f t="shared" si="6"/>
        <v>0.27103137257858856</v>
      </c>
      <c r="O23" s="9">
        <f t="shared" si="7"/>
        <v>2.1177661700158565</v>
      </c>
      <c r="Q23" s="10" t="s">
        <v>23</v>
      </c>
    </row>
    <row r="24" spans="1:17" ht="15.6" x14ac:dyDescent="0.3">
      <c r="A24" s="10"/>
      <c r="B24" s="10"/>
      <c r="C24" s="10"/>
      <c r="D24" s="10"/>
      <c r="E24" s="10"/>
      <c r="F24" s="7"/>
      <c r="G24" s="11"/>
      <c r="H24" s="9"/>
      <c r="I24" s="11"/>
      <c r="J24" s="10"/>
      <c r="K24" s="10"/>
      <c r="L24" s="10"/>
      <c r="M24" s="7"/>
      <c r="N24" s="11"/>
      <c r="O24" s="9"/>
      <c r="Q24" s="10" t="s">
        <v>13</v>
      </c>
    </row>
    <row r="25" spans="1:17" x14ac:dyDescent="0.3">
      <c r="Q25" s="10" t="s">
        <v>17</v>
      </c>
    </row>
  </sheetData>
  <mergeCells count="6"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layer 16</vt:lpstr>
      <vt:lpstr>layer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2017-12-10T07:50:49Z</dcterms:modified>
</cp:coreProperties>
</file>